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8ae74459949f128/Documents/Hobby/Blood Bowl/"/>
    </mc:Choice>
  </mc:AlternateContent>
  <xr:revisionPtr revIDLastSave="457" documentId="8_{3EAF1DDF-8653-4DE4-9EA7-D1C684317862}" xr6:coauthVersionLast="47" xr6:coauthVersionMax="47" xr10:uidLastSave="{9B8D2998-B0B6-46F9-890E-A5537B7B9470}"/>
  <bookViews>
    <workbookView xWindow="-120" yWindow="-120" windowWidth="38640" windowHeight="21120" xr2:uid="{4C477383-C1F9-4B20-8606-C90CD08E33F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7" i="1" l="1"/>
  <c r="H37" i="1" s="1"/>
  <c r="G36" i="1"/>
  <c r="H36" i="1" s="1"/>
  <c r="G34" i="1"/>
  <c r="H34" i="1" s="1"/>
  <c r="G35" i="1"/>
  <c r="H35" i="1" s="1"/>
  <c r="G33" i="1"/>
  <c r="E14" i="1"/>
  <c r="E48" i="1" s="1"/>
  <c r="E47" i="1"/>
  <c r="H33" i="1"/>
  <c r="G23" i="1"/>
  <c r="H23" i="1" s="1"/>
  <c r="G24" i="1"/>
  <c r="H24" i="1" s="1"/>
  <c r="G25" i="1"/>
  <c r="H25" i="1" s="1"/>
  <c r="G26" i="1"/>
  <c r="H26" i="1" s="1"/>
  <c r="G27" i="1"/>
  <c r="H27" i="1" s="1"/>
  <c r="G28" i="1"/>
  <c r="H28" i="1" s="1"/>
  <c r="G29" i="1"/>
  <c r="H29" i="1" s="1"/>
  <c r="G30" i="1"/>
  <c r="H30" i="1" s="1"/>
  <c r="G31" i="1"/>
  <c r="H31" i="1" s="1"/>
  <c r="G32" i="1"/>
  <c r="H32" i="1" s="1"/>
  <c r="G22" i="1"/>
  <c r="H22" i="1" s="1"/>
  <c r="E9" i="1"/>
  <c r="E8" i="1"/>
  <c r="E7" i="1"/>
  <c r="E6" i="1"/>
  <c r="E44" i="1" l="1"/>
  <c r="E11" i="1"/>
  <c r="E45" i="1" l="1"/>
</calcChain>
</file>

<file path=xl/sharedStrings.xml><?xml version="1.0" encoding="utf-8"?>
<sst xmlns="http://schemas.openxmlformats.org/spreadsheetml/2006/main" count="36" uniqueCount="35">
  <si>
    <t>Total cost</t>
  </si>
  <si>
    <t>Skills</t>
  </si>
  <si>
    <t>Unspent SPPs</t>
  </si>
  <si>
    <t>Position</t>
  </si>
  <si>
    <t>Div 1</t>
  </si>
  <si>
    <t>Div 2</t>
  </si>
  <si>
    <t>Div 3</t>
  </si>
  <si>
    <t>RAISE FUNDS</t>
  </si>
  <si>
    <t>Re-drafted player</t>
  </si>
  <si>
    <t>YES</t>
  </si>
  <si>
    <t>Re-rolls</t>
  </si>
  <si>
    <t>Apothecary</t>
  </si>
  <si>
    <t>Asst. Coaches</t>
  </si>
  <si>
    <t>Cheerleaders</t>
  </si>
  <si>
    <t>Agents Fee</t>
  </si>
  <si>
    <t>REDRAFT</t>
  </si>
  <si>
    <t>Final TV cap:</t>
  </si>
  <si>
    <t>TV cap:</t>
  </si>
  <si>
    <t>Available budget:</t>
  </si>
  <si>
    <t>Total cost:</t>
  </si>
  <si>
    <t>Roster TV:</t>
  </si>
  <si>
    <t>Player value</t>
  </si>
  <si>
    <t>No of previous seasons</t>
  </si>
  <si>
    <t>Budget:</t>
  </si>
  <si>
    <t>Starting Re-Draft amount:</t>
  </si>
  <si>
    <t>Treasury:</t>
  </si>
  <si>
    <t>How many matches played:</t>
  </si>
  <si>
    <t>How many wins:</t>
  </si>
  <si>
    <t>How many draws:</t>
  </si>
  <si>
    <t>What division will you be in:</t>
  </si>
  <si>
    <t>Div 4</t>
  </si>
  <si>
    <t>Bloater</t>
  </si>
  <si>
    <t>Block</t>
  </si>
  <si>
    <t>3SPPs</t>
  </si>
  <si>
    <t>Number/Name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</si>
</sst>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/>
    <xf numFmtId="3" fontId="0" fillId="0" borderId="0" xfId="0" applyNumberFormat="1" applyAlignment="1">
      <alignment horizontal="right"/>
    </xf>
    <xf numFmtId="3" fontId="0" fillId="0" borderId="0" xfId="0" applyNumberFormat="1"/>
    <xf numFmtId="0" fontId="0" fillId="2" borderId="3" xfId="0" applyFill="1" applyBorder="1"/>
    <xf numFmtId="3" fontId="0" fillId="2" borderId="3" xfId="0" applyNumberFormat="1" applyFill="1" applyBorder="1" applyAlignment="1">
      <alignment horizontal="right"/>
    </xf>
    <xf numFmtId="0" fontId="0" fillId="2" borderId="8" xfId="0" applyFill="1" applyBorder="1"/>
    <xf numFmtId="3" fontId="0" fillId="2" borderId="8" xfId="0" applyNumberFormat="1" applyFill="1" applyBorder="1" applyAlignment="1">
      <alignment horizontal="right"/>
    </xf>
    <xf numFmtId="0" fontId="0" fillId="2" borderId="4" xfId="0" applyFill="1" applyBorder="1"/>
    <xf numFmtId="0" fontId="0" fillId="2" borderId="6" xfId="0" applyFill="1" applyBorder="1"/>
    <xf numFmtId="0" fontId="0" fillId="2" borderId="9" xfId="0" applyFill="1" applyBorder="1"/>
    <xf numFmtId="0" fontId="0" fillId="2" borderId="3" xfId="0" applyFill="1" applyBorder="1" applyAlignment="1">
      <alignment horizontal="left"/>
    </xf>
    <xf numFmtId="0" fontId="0" fillId="2" borderId="8" xfId="0" applyFill="1" applyBorder="1" applyAlignment="1">
      <alignment horizontal="left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3" fontId="0" fillId="2" borderId="13" xfId="0" applyNumberFormat="1" applyFill="1" applyBorder="1" applyAlignment="1">
      <alignment horizontal="right"/>
    </xf>
    <xf numFmtId="3" fontId="0" fillId="2" borderId="14" xfId="0" applyNumberFormat="1" applyFill="1" applyBorder="1" applyAlignment="1">
      <alignment horizontal="right"/>
    </xf>
    <xf numFmtId="3" fontId="0" fillId="2" borderId="15" xfId="0" applyNumberFormat="1" applyFill="1" applyBorder="1" applyAlignment="1">
      <alignment horizontal="right"/>
    </xf>
    <xf numFmtId="0" fontId="1" fillId="3" borderId="11" xfId="0" applyFont="1" applyFill="1" applyBorder="1" applyAlignment="1">
      <alignment wrapText="1"/>
    </xf>
    <xf numFmtId="0" fontId="0" fillId="2" borderId="3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3" fontId="1" fillId="0" borderId="0" xfId="0" applyNumberFormat="1" applyFont="1" applyAlignment="1">
      <alignment horizontal="right"/>
    </xf>
    <xf numFmtId="0" fontId="1" fillId="4" borderId="2" xfId="0" applyFont="1" applyFill="1" applyBorder="1"/>
    <xf numFmtId="3" fontId="1" fillId="4" borderId="4" xfId="0" applyNumberFormat="1" applyFont="1" applyFill="1" applyBorder="1"/>
    <xf numFmtId="0" fontId="1" fillId="4" borderId="7" xfId="0" applyFont="1" applyFill="1" applyBorder="1"/>
    <xf numFmtId="3" fontId="1" fillId="4" borderId="9" xfId="0" applyNumberFormat="1" applyFont="1" applyFill="1" applyBorder="1" applyAlignment="1">
      <alignment horizontal="right"/>
    </xf>
    <xf numFmtId="0" fontId="1" fillId="5" borderId="2" xfId="0" applyFont="1" applyFill="1" applyBorder="1"/>
    <xf numFmtId="3" fontId="1" fillId="5" borderId="4" xfId="0" applyNumberFormat="1" applyFont="1" applyFill="1" applyBorder="1" applyAlignment="1">
      <alignment horizontal="right"/>
    </xf>
    <xf numFmtId="0" fontId="1" fillId="5" borderId="7" xfId="0" applyFont="1" applyFill="1" applyBorder="1"/>
    <xf numFmtId="3" fontId="1" fillId="5" borderId="9" xfId="0" applyNumberFormat="1" applyFont="1" applyFill="1" applyBorder="1" applyAlignment="1">
      <alignment horizontal="right"/>
    </xf>
    <xf numFmtId="3" fontId="0" fillId="6" borderId="3" xfId="0" applyNumberFormat="1" applyFill="1" applyBorder="1" applyAlignment="1">
      <alignment horizontal="right"/>
    </xf>
    <xf numFmtId="3" fontId="0" fillId="6" borderId="8" xfId="0" applyNumberFormat="1" applyFill="1" applyBorder="1" applyAlignment="1">
      <alignment horizontal="right"/>
    </xf>
    <xf numFmtId="0" fontId="1" fillId="0" borderId="0" xfId="0" applyFont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0" xfId="0" applyFill="1" applyBorder="1" applyAlignment="1">
      <alignment horizontal="left"/>
    </xf>
    <xf numFmtId="0" fontId="0" fillId="2" borderId="0" xfId="0" applyFill="1" applyBorder="1"/>
    <xf numFmtId="3" fontId="0" fillId="2" borderId="0" xfId="0" applyNumberFormat="1" applyFill="1" applyBorder="1" applyAlignment="1">
      <alignment horizontal="right"/>
    </xf>
    <xf numFmtId="3" fontId="0" fillId="6" borderId="0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996950</xdr:colOff>
      <xdr:row>2</xdr:row>
      <xdr:rowOff>165100</xdr:rowOff>
    </xdr:from>
    <xdr:to>
      <xdr:col>12</xdr:col>
      <xdr:colOff>381000</xdr:colOff>
      <xdr:row>16</xdr:row>
      <xdr:rowOff>177800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55943B8-D0DB-3931-6B3C-A8AEACFE5C3F}"/>
            </a:ext>
          </a:extLst>
        </xdr:cNvPr>
        <xdr:cNvSpPr txBox="1"/>
      </xdr:nvSpPr>
      <xdr:spPr>
        <a:xfrm>
          <a:off x="6140450" y="533400"/>
          <a:ext cx="4743450" cy="26352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 kern="1200"/>
            <a:t>This template is an</a:t>
          </a:r>
          <a:r>
            <a:rPr lang="en-GB" sz="1100" b="1" kern="1200" baseline="0"/>
            <a:t> aid to help you understand how to establish your re-draft budget, and how you might spend it. Based on the Re-draft rules in the BB2025 rulebook, with the addition of the Forge Breakers Season V Roster TV Cap (see blue boxes).</a:t>
          </a:r>
        </a:p>
        <a:p>
          <a:endParaRPr lang="en-GB" sz="1100" b="1" kern="1200" baseline="0"/>
        </a:p>
        <a:p>
          <a:r>
            <a:rPr lang="en-GB" sz="1100" b="1" kern="1200"/>
            <a:t>Note: Re-drafting</a:t>
          </a:r>
          <a:r>
            <a:rPr lang="en-GB" sz="1100" b="1" kern="1200" baseline="0"/>
            <a:t> will occur in TourPlay thusly ANY matches a team has played - league, cup and exhibition count towards the 'raising funds' step (i.e. the boxes directly over to the left of this text box).</a:t>
          </a:r>
        </a:p>
        <a:p>
          <a:endParaRPr lang="en-GB" sz="1100" b="1" kern="1200" baseline="0"/>
        </a:p>
        <a:p>
          <a:r>
            <a:rPr lang="en-GB" sz="1100" b="1" kern="1200"/>
            <a:t>Orange coloured</a:t>
          </a:r>
          <a:r>
            <a:rPr lang="en-GB" sz="1100" b="1" kern="1200" baseline="0"/>
            <a:t> boxes require user input, everything else is calculated.</a:t>
          </a:r>
          <a:endParaRPr lang="en-GB" sz="1100" b="1" kern="1200"/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495006-4B6B-40D7-8626-AA3B41CA60F6}">
  <dimension ref="A2:K82"/>
  <sheetViews>
    <sheetView tabSelected="1" workbookViewId="0">
      <selection activeCell="O15" sqref="O15"/>
    </sheetView>
  </sheetViews>
  <sheetFormatPr defaultRowHeight="15" x14ac:dyDescent="0.25"/>
  <cols>
    <col min="1" max="1" width="4.7109375" bestFit="1" customWidth="1"/>
    <col min="2" max="2" width="26" bestFit="1" customWidth="1"/>
    <col min="3" max="3" width="17.7109375" bestFit="1" customWidth="1"/>
    <col min="4" max="4" width="14.5703125" bestFit="1" customWidth="1"/>
    <col min="5" max="5" width="15.42578125" bestFit="1" customWidth="1"/>
    <col min="6" max="6" width="24.5703125" bestFit="1" customWidth="1"/>
    <col min="7" max="7" width="9.85546875" bestFit="1" customWidth="1"/>
    <col min="8" max="8" width="9.7109375" customWidth="1"/>
    <col min="9" max="9" width="2.5703125" customWidth="1"/>
    <col min="10" max="10" width="23" bestFit="1" customWidth="1"/>
    <col min="11" max="11" width="13.5703125" bestFit="1" customWidth="1"/>
    <col min="17" max="17" width="13.5703125" bestFit="1" customWidth="1"/>
    <col min="22" max="22" width="10.5703125" bestFit="1" customWidth="1"/>
    <col min="24" max="24" width="13.42578125" customWidth="1"/>
  </cols>
  <sheetData>
    <row r="2" spans="2:6" x14ac:dyDescent="0.25">
      <c r="B2" s="36" t="s">
        <v>7</v>
      </c>
      <c r="C2" s="36"/>
      <c r="D2" s="36"/>
      <c r="E2" s="36"/>
    </row>
    <row r="4" spans="2:6" x14ac:dyDescent="0.25">
      <c r="B4" t="s">
        <v>24</v>
      </c>
      <c r="E4" s="2">
        <v>1000000</v>
      </c>
    </row>
    <row r="5" spans="2:6" ht="15.75" thickBot="1" x14ac:dyDescent="0.3">
      <c r="E5" s="2"/>
    </row>
    <row r="6" spans="2:6" ht="15.75" thickBot="1" x14ac:dyDescent="0.3">
      <c r="B6" t="s">
        <v>26</v>
      </c>
      <c r="C6" s="1">
        <v>12</v>
      </c>
      <c r="E6" s="2">
        <f>C6*20000</f>
        <v>240000</v>
      </c>
    </row>
    <row r="7" spans="2:6" ht="15.75" thickBot="1" x14ac:dyDescent="0.3">
      <c r="B7" t="s">
        <v>27</v>
      </c>
      <c r="C7" s="1">
        <v>4</v>
      </c>
      <c r="E7" s="2">
        <f>C7*20000</f>
        <v>80000</v>
      </c>
    </row>
    <row r="8" spans="2:6" ht="15.75" thickBot="1" x14ac:dyDescent="0.3">
      <c r="B8" t="s">
        <v>28</v>
      </c>
      <c r="C8" s="1">
        <v>3</v>
      </c>
      <c r="E8" s="2">
        <f>C8*10000</f>
        <v>30000</v>
      </c>
    </row>
    <row r="9" spans="2:6" ht="15.75" thickBot="1" x14ac:dyDescent="0.3">
      <c r="B9" t="s">
        <v>25</v>
      </c>
      <c r="C9" s="1">
        <v>85000</v>
      </c>
      <c r="E9" s="2">
        <f>C9</f>
        <v>85000</v>
      </c>
    </row>
    <row r="10" spans="2:6" x14ac:dyDescent="0.25">
      <c r="E10" s="2"/>
    </row>
    <row r="11" spans="2:6" x14ac:dyDescent="0.25">
      <c r="C11" t="s">
        <v>23</v>
      </c>
      <c r="E11" s="25">
        <f>E4+E6+E7+E8+E9</f>
        <v>1435000</v>
      </c>
    </row>
    <row r="12" spans="2:6" ht="15.75" thickBot="1" x14ac:dyDescent="0.3">
      <c r="E12" s="2"/>
    </row>
    <row r="13" spans="2:6" ht="15.75" thickBot="1" x14ac:dyDescent="0.3">
      <c r="B13" t="s">
        <v>29</v>
      </c>
      <c r="C13" s="1" t="s">
        <v>6</v>
      </c>
      <c r="E13" s="2"/>
    </row>
    <row r="14" spans="2:6" x14ac:dyDescent="0.25">
      <c r="C14" t="s">
        <v>16</v>
      </c>
      <c r="E14" s="2">
        <f>IF(C13="Div 1", 1450000, IF(C13="Div 2", 1400000,IF(C13="Div 3", 1350000,1300000)))</f>
        <v>1350000</v>
      </c>
    </row>
    <row r="15" spans="2:6" x14ac:dyDescent="0.25">
      <c r="E15" s="2"/>
    </row>
    <row r="16" spans="2:6" x14ac:dyDescent="0.25">
      <c r="E16" s="2"/>
      <c r="F16" s="3"/>
    </row>
    <row r="17" spans="2:11" x14ac:dyDescent="0.25">
      <c r="E17" s="2"/>
    </row>
    <row r="19" spans="2:11" x14ac:dyDescent="0.25">
      <c r="B19" s="36" t="s">
        <v>15</v>
      </c>
      <c r="C19" s="36"/>
      <c r="D19" s="36"/>
      <c r="E19" s="36"/>
      <c r="F19" s="36"/>
      <c r="G19" s="36"/>
      <c r="H19" s="36"/>
      <c r="I19" s="36"/>
      <c r="J19" s="36"/>
      <c r="K19" s="36"/>
    </row>
    <row r="20" spans="2:11" ht="15.75" thickBot="1" x14ac:dyDescent="0.3"/>
    <row r="21" spans="2:11" ht="15.75" thickBot="1" x14ac:dyDescent="0.3">
      <c r="B21" s="13" t="s">
        <v>8</v>
      </c>
      <c r="C21" s="14" t="s">
        <v>34</v>
      </c>
      <c r="D21" s="14" t="s">
        <v>3</v>
      </c>
      <c r="E21" s="14" t="s">
        <v>21</v>
      </c>
      <c r="F21" s="19" t="s">
        <v>22</v>
      </c>
      <c r="G21" s="14" t="s">
        <v>14</v>
      </c>
      <c r="H21" s="14" t="s">
        <v>0</v>
      </c>
      <c r="I21" s="14"/>
      <c r="J21" s="14" t="s">
        <v>1</v>
      </c>
      <c r="K21" s="15" t="s">
        <v>2</v>
      </c>
    </row>
    <row r="22" spans="2:11" x14ac:dyDescent="0.25">
      <c r="B22" s="22" t="s">
        <v>9</v>
      </c>
      <c r="C22" s="11">
        <v>1</v>
      </c>
      <c r="D22" s="4" t="s">
        <v>31</v>
      </c>
      <c r="E22" s="5">
        <v>140000</v>
      </c>
      <c r="F22" s="20">
        <v>1</v>
      </c>
      <c r="G22" s="34">
        <f>IF(F22=1,20000,IF(F22=2,40000,0))</f>
        <v>20000</v>
      </c>
      <c r="H22" s="34">
        <f>E22+G22</f>
        <v>160000</v>
      </c>
      <c r="I22" s="5"/>
      <c r="J22" s="4" t="s">
        <v>32</v>
      </c>
      <c r="K22" s="8" t="s">
        <v>33</v>
      </c>
    </row>
    <row r="23" spans="2:11" x14ac:dyDescent="0.25">
      <c r="B23" s="23"/>
      <c r="C23" s="38"/>
      <c r="D23" s="39"/>
      <c r="E23" s="40"/>
      <c r="F23" s="37"/>
      <c r="G23" s="41">
        <f t="shared" ref="G23:G35" si="0">IF(F23=1,20000,IF(F23=2,40000,0))</f>
        <v>0</v>
      </c>
      <c r="H23" s="41">
        <f t="shared" ref="H23:H33" si="1">E23+G23</f>
        <v>0</v>
      </c>
      <c r="I23" s="40"/>
      <c r="J23" s="39"/>
      <c r="K23" s="9"/>
    </row>
    <row r="24" spans="2:11" x14ac:dyDescent="0.25">
      <c r="B24" s="23"/>
      <c r="C24" s="38"/>
      <c r="D24" s="39"/>
      <c r="E24" s="40"/>
      <c r="F24" s="37"/>
      <c r="G24" s="41">
        <f t="shared" si="0"/>
        <v>0</v>
      </c>
      <c r="H24" s="41">
        <f t="shared" si="1"/>
        <v>0</v>
      </c>
      <c r="I24" s="40"/>
      <c r="J24" s="39"/>
      <c r="K24" s="9"/>
    </row>
    <row r="25" spans="2:11" x14ac:dyDescent="0.25">
      <c r="B25" s="23"/>
      <c r="C25" s="38"/>
      <c r="D25" s="39"/>
      <c r="E25" s="40"/>
      <c r="F25" s="37"/>
      <c r="G25" s="41">
        <f t="shared" si="0"/>
        <v>0</v>
      </c>
      <c r="H25" s="41">
        <f t="shared" si="1"/>
        <v>0</v>
      </c>
      <c r="I25" s="40"/>
      <c r="J25" s="39"/>
      <c r="K25" s="9"/>
    </row>
    <row r="26" spans="2:11" x14ac:dyDescent="0.25">
      <c r="B26" s="23"/>
      <c r="C26" s="38"/>
      <c r="D26" s="39"/>
      <c r="E26" s="40"/>
      <c r="F26" s="37"/>
      <c r="G26" s="41">
        <f t="shared" si="0"/>
        <v>0</v>
      </c>
      <c r="H26" s="41">
        <f t="shared" si="1"/>
        <v>0</v>
      </c>
      <c r="I26" s="40"/>
      <c r="J26" s="39"/>
      <c r="K26" s="9"/>
    </row>
    <row r="27" spans="2:11" x14ac:dyDescent="0.25">
      <c r="B27" s="23"/>
      <c r="C27" s="38"/>
      <c r="D27" s="39"/>
      <c r="E27" s="40"/>
      <c r="F27" s="37"/>
      <c r="G27" s="41">
        <f t="shared" si="0"/>
        <v>0</v>
      </c>
      <c r="H27" s="41">
        <f t="shared" si="1"/>
        <v>0</v>
      </c>
      <c r="I27" s="40"/>
      <c r="J27" s="39"/>
      <c r="K27" s="9"/>
    </row>
    <row r="28" spans="2:11" x14ac:dyDescent="0.25">
      <c r="B28" s="23"/>
      <c r="C28" s="38"/>
      <c r="D28" s="39"/>
      <c r="E28" s="40"/>
      <c r="F28" s="37"/>
      <c r="G28" s="41">
        <f t="shared" si="0"/>
        <v>0</v>
      </c>
      <c r="H28" s="41">
        <f t="shared" si="1"/>
        <v>0</v>
      </c>
      <c r="I28" s="40"/>
      <c r="J28" s="39"/>
      <c r="K28" s="9"/>
    </row>
    <row r="29" spans="2:11" x14ac:dyDescent="0.25">
      <c r="B29" s="23"/>
      <c r="C29" s="38"/>
      <c r="D29" s="39"/>
      <c r="E29" s="40"/>
      <c r="F29" s="37"/>
      <c r="G29" s="41">
        <f t="shared" si="0"/>
        <v>0</v>
      </c>
      <c r="H29" s="41">
        <f t="shared" si="1"/>
        <v>0</v>
      </c>
      <c r="I29" s="40"/>
      <c r="J29" s="39"/>
      <c r="K29" s="9"/>
    </row>
    <row r="30" spans="2:11" x14ac:dyDescent="0.25">
      <c r="B30" s="23"/>
      <c r="C30" s="38"/>
      <c r="D30" s="39"/>
      <c r="E30" s="40"/>
      <c r="F30" s="37"/>
      <c r="G30" s="41">
        <f t="shared" si="0"/>
        <v>0</v>
      </c>
      <c r="H30" s="41">
        <f t="shared" si="1"/>
        <v>0</v>
      </c>
      <c r="I30" s="40"/>
      <c r="J30" s="39"/>
      <c r="K30" s="9"/>
    </row>
    <row r="31" spans="2:11" x14ac:dyDescent="0.25">
      <c r="B31" s="23"/>
      <c r="C31" s="38"/>
      <c r="D31" s="39"/>
      <c r="E31" s="40"/>
      <c r="F31" s="37"/>
      <c r="G31" s="41">
        <f t="shared" si="0"/>
        <v>0</v>
      </c>
      <c r="H31" s="41">
        <f t="shared" si="1"/>
        <v>0</v>
      </c>
      <c r="I31" s="40"/>
      <c r="J31" s="39"/>
      <c r="K31" s="9"/>
    </row>
    <row r="32" spans="2:11" x14ac:dyDescent="0.25">
      <c r="B32" s="23"/>
      <c r="C32" s="38"/>
      <c r="D32" s="39"/>
      <c r="E32" s="40"/>
      <c r="F32" s="37"/>
      <c r="G32" s="41">
        <f t="shared" si="0"/>
        <v>0</v>
      </c>
      <c r="H32" s="41">
        <f t="shared" si="1"/>
        <v>0</v>
      </c>
      <c r="I32" s="40"/>
      <c r="J32" s="39"/>
      <c r="K32" s="9"/>
    </row>
    <row r="33" spans="2:11" x14ac:dyDescent="0.25">
      <c r="B33" s="23"/>
      <c r="C33" s="38"/>
      <c r="D33" s="39"/>
      <c r="E33" s="40"/>
      <c r="F33" s="37"/>
      <c r="G33" s="41">
        <f t="shared" si="0"/>
        <v>0</v>
      </c>
      <c r="H33" s="41">
        <f t="shared" si="1"/>
        <v>0</v>
      </c>
      <c r="I33" s="40"/>
      <c r="J33" s="39"/>
      <c r="K33" s="9"/>
    </row>
    <row r="34" spans="2:11" x14ac:dyDescent="0.25">
      <c r="B34" s="23"/>
      <c r="C34" s="38"/>
      <c r="D34" s="39"/>
      <c r="E34" s="40"/>
      <c r="F34" s="37"/>
      <c r="G34" s="41">
        <f t="shared" si="0"/>
        <v>0</v>
      </c>
      <c r="H34" s="41">
        <f>E34+G34</f>
        <v>0</v>
      </c>
      <c r="I34" s="40"/>
      <c r="J34" s="39"/>
      <c r="K34" s="9"/>
    </row>
    <row r="35" spans="2:11" x14ac:dyDescent="0.25">
      <c r="B35" s="23"/>
      <c r="C35" s="38"/>
      <c r="D35" s="39"/>
      <c r="E35" s="40"/>
      <c r="F35" s="37"/>
      <c r="G35" s="41">
        <f t="shared" si="0"/>
        <v>0</v>
      </c>
      <c r="H35" s="41">
        <f>E35+G35</f>
        <v>0</v>
      </c>
      <c r="I35" s="40"/>
      <c r="J35" s="39"/>
      <c r="K35" s="9"/>
    </row>
    <row r="36" spans="2:11" x14ac:dyDescent="0.25">
      <c r="B36" s="23"/>
      <c r="C36" s="38"/>
      <c r="D36" s="39"/>
      <c r="E36" s="40"/>
      <c r="F36" s="37"/>
      <c r="G36" s="41">
        <f>IF(F36=1,20000,IF(F36=2,40000,0))</f>
        <v>0</v>
      </c>
      <c r="H36" s="41">
        <f>E36+G36</f>
        <v>0</v>
      </c>
      <c r="I36" s="40"/>
      <c r="J36" s="39"/>
      <c r="K36" s="9"/>
    </row>
    <row r="37" spans="2:11" ht="15.75" thickBot="1" x14ac:dyDescent="0.3">
      <c r="B37" s="24"/>
      <c r="C37" s="12"/>
      <c r="D37" s="6"/>
      <c r="E37" s="7"/>
      <c r="F37" s="21"/>
      <c r="G37" s="35">
        <f>IF(F37=1,20000,IF(F37=2,40000,0))</f>
        <v>0</v>
      </c>
      <c r="H37" s="35">
        <f>E37+G37</f>
        <v>0</v>
      </c>
      <c r="I37" s="7"/>
      <c r="J37" s="6"/>
      <c r="K37" s="10"/>
    </row>
    <row r="38" spans="2:11" ht="15.75" thickBot="1" x14ac:dyDescent="0.3">
      <c r="E38" s="2"/>
    </row>
    <row r="39" spans="2:11" x14ac:dyDescent="0.25">
      <c r="D39" t="s">
        <v>10</v>
      </c>
      <c r="E39" s="16">
        <v>180000</v>
      </c>
    </row>
    <row r="40" spans="2:11" x14ac:dyDescent="0.25">
      <c r="D40" t="s">
        <v>11</v>
      </c>
      <c r="E40" s="17">
        <v>0</v>
      </c>
    </row>
    <row r="41" spans="2:11" x14ac:dyDescent="0.25">
      <c r="D41" t="s">
        <v>12</v>
      </c>
      <c r="E41" s="17">
        <v>0</v>
      </c>
    </row>
    <row r="42" spans="2:11" ht="15.75" thickBot="1" x14ac:dyDescent="0.3">
      <c r="D42" t="s">
        <v>13</v>
      </c>
      <c r="E42" s="18">
        <v>0</v>
      </c>
    </row>
    <row r="43" spans="2:11" ht="15.75" thickBot="1" x14ac:dyDescent="0.3">
      <c r="E43" s="2"/>
    </row>
    <row r="44" spans="2:11" x14ac:dyDescent="0.25">
      <c r="D44" s="30" t="s">
        <v>19</v>
      </c>
      <c r="E44" s="31">
        <f>SUM(H22:H37)+E39+E40+E41+E42</f>
        <v>340000</v>
      </c>
    </row>
    <row r="45" spans="2:11" ht="15.75" thickBot="1" x14ac:dyDescent="0.3">
      <c r="D45" s="32" t="s">
        <v>18</v>
      </c>
      <c r="E45" s="33">
        <f>E11-E44</f>
        <v>1095000</v>
      </c>
    </row>
    <row r="46" spans="2:11" ht="15.75" thickBot="1" x14ac:dyDescent="0.3"/>
    <row r="47" spans="2:11" x14ac:dyDescent="0.25">
      <c r="D47" s="26" t="s">
        <v>20</v>
      </c>
      <c r="E47" s="27">
        <f>SUM(E22:E37)+E39+E40+E41+E42</f>
        <v>320000</v>
      </c>
    </row>
    <row r="48" spans="2:11" ht="15.75" thickBot="1" x14ac:dyDescent="0.3">
      <c r="D48" s="28" t="s">
        <v>17</v>
      </c>
      <c r="E48" s="29">
        <f>E14</f>
        <v>1350000</v>
      </c>
    </row>
    <row r="76" spans="1:1" x14ac:dyDescent="0.25">
      <c r="A76" t="s">
        <v>4</v>
      </c>
    </row>
    <row r="77" spans="1:1" x14ac:dyDescent="0.25">
      <c r="A77" t="s">
        <v>5</v>
      </c>
    </row>
    <row r="78" spans="1:1" x14ac:dyDescent="0.25">
      <c r="A78" t="s">
        <v>6</v>
      </c>
    </row>
    <row r="79" spans="1:1" x14ac:dyDescent="0.25">
      <c r="A79" t="s">
        <v>30</v>
      </c>
    </row>
    <row r="80" spans="1:1" x14ac:dyDescent="0.25">
      <c r="A80">
        <v>0</v>
      </c>
    </row>
    <row r="81" spans="1:1" x14ac:dyDescent="0.25">
      <c r="A81">
        <v>1</v>
      </c>
    </row>
    <row r="82" spans="1:1" x14ac:dyDescent="0.25">
      <c r="A82">
        <v>2</v>
      </c>
    </row>
  </sheetData>
  <mergeCells count="2">
    <mergeCell ref="B2:E2"/>
    <mergeCell ref="B19:K19"/>
  </mergeCells>
  <dataValidations count="2">
    <dataValidation type="list" allowBlank="1" showInputMessage="1" showErrorMessage="1" sqref="F22:F37" xr:uid="{D9814527-FE91-41D7-93E5-4F00BAFB2226}">
      <formula1>$A$80:$A$82</formula1>
    </dataValidation>
    <dataValidation type="list" allowBlank="1" showInputMessage="1" showErrorMessage="1" sqref="C13" xr:uid="{DF7E9FB9-46EA-4E20-B27F-38E018B6729E}">
      <formula1>$A$76:$A$79</formula1>
    </dataValidation>
  </dataValidation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Jones</dc:creator>
  <cp:lastModifiedBy>Daniel Jones</cp:lastModifiedBy>
  <dcterms:created xsi:type="dcterms:W3CDTF">2024-12-06T09:59:09Z</dcterms:created>
  <dcterms:modified xsi:type="dcterms:W3CDTF">2026-06-12T09:52:14Z</dcterms:modified>
</cp:coreProperties>
</file>